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9320" windowHeight="7845" activeTab="1"/>
  </bookViews>
  <sheets>
    <sheet name="Tally" sheetId="1" r:id="rId1"/>
    <sheet name="Ver2" sheetId="2" r:id="rId2"/>
  </sheets>
  <calcPr calcId="114210"/>
</workbook>
</file>

<file path=xl/calcChain.xml><?xml version="1.0" encoding="utf-8"?>
<calcChain xmlns="http://schemas.openxmlformats.org/spreadsheetml/2006/main">
  <c r="F16" i="2"/>
  <c r="F14"/>
  <c r="F13"/>
  <c r="F12"/>
  <c r="F11"/>
  <c r="F10"/>
  <c r="F9" i="1"/>
  <c r="D32"/>
  <c r="D17"/>
</calcChain>
</file>

<file path=xl/sharedStrings.xml><?xml version="1.0" encoding="utf-8"?>
<sst xmlns="http://schemas.openxmlformats.org/spreadsheetml/2006/main" count="45" uniqueCount="40">
  <si>
    <t>Raffles Aussie  Hotel</t>
  </si>
  <si>
    <t>Van Donations</t>
  </si>
  <si>
    <t>Other Donations</t>
  </si>
  <si>
    <t>SBH</t>
  </si>
  <si>
    <t>Other</t>
  </si>
  <si>
    <t>Van</t>
  </si>
  <si>
    <t>From  November 2010 - November 2011</t>
  </si>
  <si>
    <t>Poker Run 2011</t>
  </si>
  <si>
    <t>To SBH</t>
  </si>
  <si>
    <t>Money already handed over</t>
  </si>
  <si>
    <t>Poker Run 11</t>
  </si>
  <si>
    <t>PR11</t>
  </si>
  <si>
    <t>Fraser Coaast RC</t>
  </si>
  <si>
    <t>Cash Donations</t>
  </si>
  <si>
    <t>Warren Truss</t>
  </si>
  <si>
    <t>Wolf</t>
  </si>
  <si>
    <t>Cooloola S/Blasting</t>
  </si>
  <si>
    <t>$500 Alchol raffle</t>
  </si>
  <si>
    <t>Other Raffles</t>
  </si>
  <si>
    <t>Registration</t>
  </si>
  <si>
    <t>Meals</t>
  </si>
  <si>
    <t>Misc Donations</t>
  </si>
  <si>
    <t>`</t>
  </si>
  <si>
    <t>Money raised from 2011 Poker Run, amount is net. (Donated to SBH/OMU)</t>
  </si>
  <si>
    <t>Other relates to other monies donated or raised/unallocated/merchandise (Unconfirmed)</t>
  </si>
  <si>
    <t>Van  Donations.  Money raised towards purchase of a support vehicle.  Amount to be confirmed.</t>
  </si>
  <si>
    <t>To SBH is Money Handed over to Spina Bifida Queensland.  Excludes Poker Run Income</t>
  </si>
  <si>
    <t>Money displayed for SBH is Net and is current up to 23 September 2011</t>
  </si>
  <si>
    <t xml:space="preserve">Monies raised at Aussie Hotel is passed on to Spina Bifida Qld every 3 months.  </t>
  </si>
  <si>
    <t>OMU</t>
  </si>
  <si>
    <t>SBH - Spina Bifida Hydrocephalus Queensland</t>
  </si>
  <si>
    <t>OMU - Older Men Unlimited (Hervey Bay)  - Suicide Prevention</t>
  </si>
  <si>
    <t>PR2011  Fraser Coast Social Riders - Poker Run 2011</t>
  </si>
  <si>
    <t>PR2011</t>
  </si>
  <si>
    <t>Van - Money raised towards van.  To be used in future fund raisers</t>
  </si>
  <si>
    <t>Other - Unallocated Funds</t>
  </si>
  <si>
    <t>Amounts donated current as of 19 November 2011, van income to be confirmed.</t>
  </si>
  <si>
    <t>sub:</t>
  </si>
  <si>
    <t>% Total</t>
  </si>
  <si>
    <t>% SBH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</si>
</sst>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3" fillId="0" borderId="0" xfId="0" applyFont="1"/>
    <xf numFmtId="17" fontId="0" fillId="0" borderId="0" xfId="0" applyNumberFormat="1"/>
    <xf numFmtId="44" fontId="0" fillId="0" borderId="0" xfId="0" applyNumberFormat="1"/>
    <xf numFmtId="10" fontId="0" fillId="0" borderId="0" xfId="1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view3D>
      <c:depthPercent val="100"/>
      <c:rAngAx val="1"/>
    </c:view3D>
    <c:plotArea>
      <c:layout>
        <c:manualLayout>
          <c:layoutTarget val="inner"/>
          <c:xMode val="edge"/>
          <c:yMode val="edge"/>
          <c:x val="0.18453865336658354"/>
          <c:y val="2.0746930001397986E-2"/>
          <c:w val="0.54862842892768082"/>
          <c:h val="0.91701430606179102"/>
        </c:manualLayout>
      </c:layout>
      <c:bar3DChart>
        <c:barDir val="col"/>
        <c:grouping val="clustered"/>
        <c:varyColors val="1"/>
        <c:ser>
          <c:idx val="0"/>
          <c:order val="0"/>
          <c:dPt>
            <c:idx val="0"/>
          </c:dPt>
          <c:dPt>
            <c:idx val="1"/>
          </c:dPt>
          <c:dPt>
            <c:idx val="2"/>
          </c:dPt>
          <c:dPt>
            <c:idx val="3"/>
            <c:spPr>
              <a:solidFill>
                <a:srgbClr val="800080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0080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8.7852449580806315E-3"/>
                  <c:y val="-4.0308515593975358E-2"/>
                </c:manualLayout>
              </c:layout>
              <c:showVal val="1"/>
            </c:dLbl>
            <c:dLbl>
              <c:idx val="1"/>
              <c:layout>
                <c:manualLayout>
                  <c:x val="-3.8207263896007596E-3"/>
                  <c:y val="-6.2040203696895516E-2"/>
                </c:manualLayout>
              </c:layout>
              <c:showVal val="1"/>
            </c:dLbl>
            <c:dLbl>
              <c:idx val="2"/>
              <c:layout>
                <c:manualLayout>
                  <c:x val="-1.5575758765815104E-2"/>
                  <c:y val="-0.1146930054760958"/>
                </c:manualLayout>
              </c:layout>
              <c:showVal val="1"/>
            </c:dLbl>
            <c:dLbl>
              <c:idx val="3"/>
              <c:layout>
                <c:manualLayout>
                  <c:x val="-1.2153605487593332E-2"/>
                  <c:y val="-5.8421775240259786E-2"/>
                </c:manualLayout>
              </c:layout>
              <c:showVal val="1"/>
            </c:dLbl>
            <c:dLbl>
              <c:idx val="4"/>
              <c:layout>
                <c:manualLayout>
                  <c:x val="3.1723840006283588E-3"/>
                  <c:y val="-3.8443057688328452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Val val="1"/>
          </c:dLbls>
          <c:cat>
            <c:strRef>
              <c:f>Tally!$E$4:$E$8</c:f>
              <c:strCache>
                <c:ptCount val="5"/>
                <c:pt idx="0">
                  <c:v>SBH</c:v>
                </c:pt>
                <c:pt idx="1">
                  <c:v>To SBH</c:v>
                </c:pt>
                <c:pt idx="2">
                  <c:v>Other</c:v>
                </c:pt>
                <c:pt idx="3">
                  <c:v>Poker Run 11</c:v>
                </c:pt>
                <c:pt idx="4">
                  <c:v>Van</c:v>
                </c:pt>
              </c:strCache>
            </c:strRef>
          </c:cat>
          <c:val>
            <c:numRef>
              <c:f>Tally!$F$4:$F$8</c:f>
              <c:numCache>
                <c:formatCode>_-"$"* #,##0.00_-;\-"$"* #,##0.00_-;_-"$"* "-"??_-;_-@_-</c:formatCode>
                <c:ptCount val="5"/>
                <c:pt idx="0">
                  <c:v>2987.3</c:v>
                </c:pt>
                <c:pt idx="1">
                  <c:v>2987.3</c:v>
                </c:pt>
                <c:pt idx="2">
                  <c:v>1705</c:v>
                </c:pt>
                <c:pt idx="3">
                  <c:v>3579.22</c:v>
                </c:pt>
                <c:pt idx="4">
                  <c:v>3000</c:v>
                </c:pt>
              </c:numCache>
            </c:numRef>
          </c:val>
        </c:ser>
        <c:shape val="box"/>
        <c:axId val="30305280"/>
        <c:axId val="30319360"/>
        <c:axId val="0"/>
      </c:bar3DChart>
      <c:catAx>
        <c:axId val="30305280"/>
        <c:scaling>
          <c:orientation val="minMax"/>
        </c:scaling>
        <c:delete val="1"/>
        <c:axPos val="b"/>
        <c:tickLblPos val="none"/>
        <c:crossAx val="30319360"/>
        <c:crosses val="autoZero"/>
        <c:auto val="1"/>
        <c:lblAlgn val="ctr"/>
        <c:lblOffset val="100"/>
      </c:catAx>
      <c:valAx>
        <c:axId val="30319360"/>
        <c:scaling>
          <c:orientation val="minMax"/>
        </c:scaling>
        <c:axPos val="l"/>
        <c:majorGridlines/>
        <c:numFmt formatCode="_-&quot;$&quot;* #,##0.00_-;\-&quot;$&quot;* #,##0.00_-;_-&quot;$&quot;* &quot;-&quot;??_-;_-@_-" sourceLinked="1"/>
        <c:tickLblPos val="nextTo"/>
        <c:crossAx val="30305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885823578622015"/>
          <c:y val="0.26141122401193623"/>
          <c:w val="0.98540375883671472"/>
          <c:h val="0.70124612016858878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Allocation of Funds  Feb 2011 - Nov 2011</a:t>
            </a:r>
          </a:p>
        </c:rich>
      </c:tx>
      <c:layout>
        <c:manualLayout>
          <c:xMode val="edge"/>
          <c:yMode val="edge"/>
          <c:x val="0.16483516483516483"/>
          <c:y val="5.5066079295154183E-2"/>
        </c:manualLayout>
      </c:layout>
      <c:spPr>
        <a:noFill/>
        <a:ln w="25400">
          <a:noFill/>
        </a:ln>
      </c:spPr>
    </c:title>
    <c:view3D>
      <c:hPercent val="100"/>
      <c:depthPercent val="100"/>
      <c:perspective val="30"/>
    </c:view3D>
    <c:floor>
      <c:spPr>
        <a:solidFill>
          <a:srgbClr val="969696"/>
        </a:solidFill>
        <a:ln w="12700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901098901098909"/>
          <c:y val="0.11674021366091956"/>
          <c:w val="0.6197802197802198"/>
          <c:h val="0.8083709134633485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Mode val="edge"/>
                  <c:yMode val="edge"/>
                  <c:x val="0.2086025886311085"/>
                  <c:y val="0.21585926299566247"/>
                </c:manualLayout>
              </c:layout>
              <c:showVal val="1"/>
            </c:dLbl>
            <c:dLbl>
              <c:idx val="1"/>
              <c:layout>
                <c:manualLayout>
                  <c:x val="1.867797294568959E-2"/>
                  <c:y val="-5.2720986969139835E-2"/>
                </c:manualLayout>
              </c:layout>
              <c:showVal val="1"/>
            </c:dLbl>
            <c:dLbl>
              <c:idx val="2"/>
              <c:layout>
                <c:manualLayout>
                  <c:x val="2.5045023218251545E-2"/>
                  <c:y val="-2.4983639159642409E-2"/>
                </c:manualLayout>
              </c:layout>
              <c:showVal val="1"/>
            </c:dLbl>
            <c:dLbl>
              <c:idx val="3"/>
              <c:layout>
                <c:manualLayout>
                  <c:xMode val="edge"/>
                  <c:yMode val="edge"/>
                  <c:x val="0.55699041706656816"/>
                  <c:y val="0.32158624895272164"/>
                </c:manualLayout>
              </c:layout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7742077751339369"/>
                  <c:y val="0.4581502724805897"/>
                </c:manualLayout>
              </c:layout>
              <c:showVal val="1"/>
            </c:dLbl>
            <c:numFmt formatCode="\$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cat>
            <c:strRef>
              <c:f>'Ver2'!$E$5:$E$9</c:f>
              <c:strCache>
                <c:ptCount val="5"/>
                <c:pt idx="0">
                  <c:v>SBH</c:v>
                </c:pt>
                <c:pt idx="1">
                  <c:v>OMU</c:v>
                </c:pt>
                <c:pt idx="2">
                  <c:v>Other</c:v>
                </c:pt>
                <c:pt idx="3">
                  <c:v>Van</c:v>
                </c:pt>
                <c:pt idx="4">
                  <c:v>PR2011</c:v>
                </c:pt>
              </c:strCache>
            </c:strRef>
          </c:cat>
          <c:val>
            <c:numRef>
              <c:f>'Ver2'!$F$5:$F$9</c:f>
              <c:numCache>
                <c:formatCode>_-"$"* #,##0.00_-;\-"$"* #,##0.00_-;_-"$"* "-"??_-;_-@_-</c:formatCode>
                <c:ptCount val="5"/>
                <c:pt idx="0">
                  <c:v>6011.47</c:v>
                </c:pt>
                <c:pt idx="1">
                  <c:v>1789.61</c:v>
                </c:pt>
                <c:pt idx="2">
                  <c:v>600</c:v>
                </c:pt>
                <c:pt idx="3">
                  <c:v>5000</c:v>
                </c:pt>
                <c:pt idx="4">
                  <c:v>3579.22</c:v>
                </c:pt>
              </c:numCache>
            </c:numRef>
          </c:val>
        </c:ser>
        <c:shape val="box"/>
        <c:axId val="46838528"/>
        <c:axId val="46840064"/>
        <c:axId val="0"/>
      </c:bar3DChart>
      <c:catAx>
        <c:axId val="468385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84006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68400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838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871143882610644"/>
          <c:y val="0.14977989677250048"/>
          <c:w val="0.13978523980435106"/>
          <c:h val="0.2224671996179786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10</xdr:row>
      <xdr:rowOff>0</xdr:rowOff>
    </xdr:from>
    <xdr:to>
      <xdr:col>13</xdr:col>
      <xdr:colOff>161925</xdr:colOff>
      <xdr:row>22</xdr:row>
      <xdr:rowOff>9525</xdr:rowOff>
    </xdr:to>
    <xdr:graphicFrame macro="">
      <xdr:nvGraphicFramePr>
        <xdr:cNvPr id="20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5</xdr:row>
      <xdr:rowOff>171450</xdr:rowOff>
    </xdr:from>
    <xdr:to>
      <xdr:col>13</xdr:col>
      <xdr:colOff>400050</xdr:colOff>
      <xdr:row>28</xdr:row>
      <xdr:rowOff>114300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O32"/>
  <sheetViews>
    <sheetView topLeftCell="B8" workbookViewId="0">
      <selection activeCell="G23" sqref="G23:N23"/>
    </sheetView>
  </sheetViews>
  <sheetFormatPr defaultRowHeight="15"/>
  <cols>
    <col min="4" max="4" width="9" bestFit="1" customWidth="1"/>
    <col min="6" max="6" width="11.5703125" bestFit="1" customWidth="1"/>
    <col min="8" max="8" width="10.5703125" bestFit="1" customWidth="1"/>
  </cols>
  <sheetData>
    <row r="4" spans="3:13">
      <c r="C4" t="s">
        <v>0</v>
      </c>
      <c r="E4" t="s">
        <v>3</v>
      </c>
      <c r="F4" s="1">
        <v>2987.3</v>
      </c>
      <c r="H4" s="5"/>
    </row>
    <row r="5" spans="3:13">
      <c r="C5" t="s">
        <v>9</v>
      </c>
      <c r="E5" t="s">
        <v>8</v>
      </c>
      <c r="F5" s="1">
        <v>2987.3</v>
      </c>
    </row>
    <row r="6" spans="3:13">
      <c r="C6" t="s">
        <v>2</v>
      </c>
      <c r="E6" t="s">
        <v>4</v>
      </c>
      <c r="F6" s="1">
        <v>1705</v>
      </c>
    </row>
    <row r="7" spans="3:13">
      <c r="C7" t="s">
        <v>7</v>
      </c>
      <c r="E7" t="s">
        <v>10</v>
      </c>
      <c r="F7" s="1">
        <v>3579.22</v>
      </c>
    </row>
    <row r="8" spans="3:13">
      <c r="C8" t="s">
        <v>1</v>
      </c>
      <c r="E8" t="s">
        <v>5</v>
      </c>
      <c r="F8" s="1">
        <v>3000</v>
      </c>
    </row>
    <row r="9" spans="3:13">
      <c r="F9" s="5">
        <f>F4+F7+F8+F6</f>
        <v>11271.52</v>
      </c>
    </row>
    <row r="10" spans="3:13">
      <c r="H10" s="9" t="s">
        <v>6</v>
      </c>
      <c r="I10" s="9"/>
      <c r="J10" s="9"/>
      <c r="K10" s="9"/>
      <c r="L10" s="9"/>
      <c r="M10" s="10"/>
    </row>
    <row r="11" spans="3:13">
      <c r="H11" s="2"/>
      <c r="I11" s="2"/>
      <c r="J11" s="2"/>
      <c r="K11" s="2"/>
      <c r="L11" s="2"/>
    </row>
    <row r="14" spans="3:13">
      <c r="C14" s="4">
        <v>40575</v>
      </c>
      <c r="D14">
        <v>476</v>
      </c>
    </row>
    <row r="15" spans="3:13">
      <c r="C15" s="4">
        <v>40603</v>
      </c>
      <c r="D15">
        <v>447</v>
      </c>
    </row>
    <row r="16" spans="3:13">
      <c r="C16" s="4">
        <v>40634</v>
      </c>
      <c r="D16">
        <v>0</v>
      </c>
    </row>
    <row r="17" spans="1:15">
      <c r="D17">
        <f>SUM(D14:D16)</f>
        <v>923</v>
      </c>
    </row>
    <row r="22" spans="1:15">
      <c r="A22" t="s">
        <v>13</v>
      </c>
      <c r="C22" t="s">
        <v>11</v>
      </c>
    </row>
    <row r="23" spans="1:15">
      <c r="B23" t="s">
        <v>12</v>
      </c>
      <c r="D23" s="1">
        <v>250</v>
      </c>
      <c r="F23" s="3"/>
      <c r="G23" s="8" t="s">
        <v>28</v>
      </c>
      <c r="H23" s="8"/>
      <c r="I23" s="8"/>
      <c r="J23" s="8"/>
      <c r="K23" s="8"/>
      <c r="L23" s="8"/>
      <c r="M23" s="8"/>
      <c r="N23" s="8"/>
      <c r="O23" s="3"/>
    </row>
    <row r="24" spans="1:15">
      <c r="B24" t="s">
        <v>14</v>
      </c>
      <c r="D24" s="1">
        <v>50</v>
      </c>
      <c r="F24" s="3"/>
      <c r="G24" s="8" t="s">
        <v>27</v>
      </c>
      <c r="H24" s="8"/>
      <c r="I24" s="8"/>
      <c r="J24" s="8"/>
      <c r="K24" s="8"/>
      <c r="L24" s="8"/>
      <c r="M24" s="8"/>
      <c r="N24" s="8"/>
      <c r="O24" s="3" t="s">
        <v>22</v>
      </c>
    </row>
    <row r="25" spans="1:15">
      <c r="B25" t="s">
        <v>15</v>
      </c>
      <c r="D25" s="1">
        <v>15</v>
      </c>
      <c r="F25" s="3"/>
      <c r="G25" s="8" t="s">
        <v>26</v>
      </c>
      <c r="H25" s="8"/>
      <c r="I25" s="8"/>
      <c r="J25" s="8"/>
      <c r="K25" s="8"/>
      <c r="L25" s="8"/>
      <c r="M25" s="8"/>
      <c r="N25" s="8"/>
      <c r="O25" s="3"/>
    </row>
    <row r="26" spans="1:15">
      <c r="B26" t="s">
        <v>16</v>
      </c>
      <c r="D26" s="1">
        <v>200</v>
      </c>
      <c r="F26" s="3"/>
      <c r="G26" s="8" t="s">
        <v>23</v>
      </c>
      <c r="H26" s="8"/>
      <c r="I26" s="8"/>
      <c r="J26" s="8"/>
      <c r="K26" s="8"/>
      <c r="L26" s="8"/>
      <c r="M26" s="8"/>
      <c r="N26" s="8"/>
      <c r="O26" s="3"/>
    </row>
    <row r="27" spans="1:15">
      <c r="B27" t="s">
        <v>17</v>
      </c>
      <c r="D27" s="1"/>
      <c r="F27" s="8" t="s">
        <v>25</v>
      </c>
      <c r="G27" s="8"/>
      <c r="H27" s="8"/>
      <c r="I27" s="8"/>
      <c r="J27" s="8"/>
      <c r="K27" s="8"/>
      <c r="L27" s="8"/>
      <c r="M27" s="8"/>
      <c r="N27" s="8"/>
      <c r="O27" s="8"/>
    </row>
    <row r="28" spans="1:15">
      <c r="B28" t="s">
        <v>18</v>
      </c>
      <c r="D28" s="1"/>
      <c r="F28" s="8" t="s">
        <v>24</v>
      </c>
      <c r="G28" s="8"/>
      <c r="H28" s="8"/>
      <c r="I28" s="8"/>
      <c r="J28" s="8"/>
      <c r="K28" s="8"/>
      <c r="L28" s="8"/>
      <c r="M28" s="8"/>
      <c r="N28" s="8"/>
      <c r="O28" s="8"/>
    </row>
    <row r="29" spans="1:15">
      <c r="B29" t="s">
        <v>19</v>
      </c>
      <c r="D29" s="1"/>
    </row>
    <row r="30" spans="1:15">
      <c r="B30" t="s">
        <v>20</v>
      </c>
    </row>
    <row r="31" spans="1:15">
      <c r="B31" t="s">
        <v>21</v>
      </c>
    </row>
    <row r="32" spans="1:15">
      <c r="D32" s="5">
        <f>SUM(D23:D31)</f>
        <v>515</v>
      </c>
    </row>
  </sheetData>
  <mergeCells count="7">
    <mergeCell ref="F28:O28"/>
    <mergeCell ref="H10:M10"/>
    <mergeCell ref="G25:N25"/>
    <mergeCell ref="G26:N26"/>
    <mergeCell ref="G23:N23"/>
    <mergeCell ref="G24:N24"/>
    <mergeCell ref="F27:O27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E4:N36"/>
  <sheetViews>
    <sheetView tabSelected="1" workbookViewId="0">
      <selection activeCell="E17" sqref="E17"/>
    </sheetView>
  </sheetViews>
  <sheetFormatPr defaultRowHeight="15"/>
  <cols>
    <col min="6" max="6" width="11.5703125" bestFit="1" customWidth="1"/>
    <col min="8" max="8" width="10.5703125" bestFit="1" customWidth="1"/>
  </cols>
  <sheetData>
    <row r="4" spans="5:8">
      <c r="F4" s="1"/>
    </row>
    <row r="5" spans="5:8">
      <c r="E5" t="s">
        <v>3</v>
      </c>
      <c r="F5" s="1">
        <v>6011.47</v>
      </c>
      <c r="G5" s="5"/>
      <c r="H5" s="5"/>
    </row>
    <row r="6" spans="5:8">
      <c r="E6" t="s">
        <v>29</v>
      </c>
      <c r="F6" s="1">
        <v>1789.61</v>
      </c>
    </row>
    <row r="7" spans="5:8">
      <c r="E7" t="s">
        <v>4</v>
      </c>
      <c r="F7" s="1">
        <v>600</v>
      </c>
    </row>
    <row r="8" spans="5:8">
      <c r="E8" t="s">
        <v>5</v>
      </c>
      <c r="F8" s="1">
        <v>5000</v>
      </c>
    </row>
    <row r="9" spans="5:8">
      <c r="E9" t="s">
        <v>33</v>
      </c>
      <c r="F9" s="1">
        <v>3579.22</v>
      </c>
    </row>
    <row r="10" spans="5:8">
      <c r="F10" s="1">
        <f>SUM(F5:F9)</f>
        <v>16980.3</v>
      </c>
    </row>
    <row r="11" spans="5:8">
      <c r="E11" t="s">
        <v>3</v>
      </c>
      <c r="F11" s="1">
        <f>F5+F6</f>
        <v>7801.08</v>
      </c>
    </row>
    <row r="12" spans="5:8">
      <c r="E12" t="s">
        <v>29</v>
      </c>
      <c r="F12" s="1">
        <f>F6</f>
        <v>1789.61</v>
      </c>
    </row>
    <row r="13" spans="5:8">
      <c r="E13" t="s">
        <v>37</v>
      </c>
      <c r="F13" s="1">
        <f>SUM(F11:F12)</f>
        <v>9590.69</v>
      </c>
    </row>
    <row r="14" spans="5:8">
      <c r="E14" t="s">
        <v>38</v>
      </c>
      <c r="F14" s="6">
        <f>F13/F10</f>
        <v>0.56481275360270433</v>
      </c>
    </row>
    <row r="15" spans="5:8">
      <c r="F15" s="7"/>
    </row>
    <row r="16" spans="5:8">
      <c r="E16" t="s">
        <v>39</v>
      </c>
      <c r="F16" s="6">
        <f>F11/(F10-F8)</f>
        <v>0.65115898600202005</v>
      </c>
    </row>
    <row r="17" spans="6:14">
      <c r="F17" s="1"/>
    </row>
    <row r="18" spans="6:14">
      <c r="F18" s="1"/>
    </row>
    <row r="19" spans="6:14">
      <c r="F19" s="1"/>
    </row>
    <row r="20" spans="6:14">
      <c r="F20" s="1"/>
    </row>
    <row r="21" spans="6:14">
      <c r="F21" s="1"/>
    </row>
    <row r="22" spans="6:14">
      <c r="F22" s="1"/>
    </row>
    <row r="23" spans="6:14">
      <c r="F23" s="1"/>
    </row>
    <row r="24" spans="6:14">
      <c r="F24" s="1"/>
    </row>
    <row r="25" spans="6:14">
      <c r="F25" s="1"/>
    </row>
    <row r="26" spans="6:14">
      <c r="F26" s="1"/>
    </row>
    <row r="27" spans="6:14">
      <c r="F27" s="1"/>
    </row>
    <row r="28" spans="6:14">
      <c r="F28" s="1"/>
    </row>
    <row r="29" spans="6:14">
      <c r="F29" s="1"/>
    </row>
    <row r="30" spans="6:14">
      <c r="F30" s="1"/>
      <c r="G30" s="11" t="s">
        <v>30</v>
      </c>
      <c r="H30" s="11"/>
      <c r="I30" s="11"/>
      <c r="J30" s="11"/>
      <c r="K30" s="11"/>
      <c r="L30" s="11"/>
      <c r="M30" s="11"/>
      <c r="N30" s="11"/>
    </row>
    <row r="31" spans="6:14">
      <c r="F31" s="1"/>
      <c r="G31" s="11" t="s">
        <v>31</v>
      </c>
      <c r="H31" s="11"/>
      <c r="I31" s="11"/>
      <c r="J31" s="11"/>
      <c r="K31" s="11"/>
      <c r="L31" s="11"/>
      <c r="M31" s="11"/>
      <c r="N31" s="11"/>
    </row>
    <row r="32" spans="6:14">
      <c r="F32" s="1"/>
      <c r="G32" s="11" t="s">
        <v>35</v>
      </c>
      <c r="H32" s="11"/>
      <c r="I32" s="11"/>
      <c r="J32" s="11"/>
      <c r="K32" s="11"/>
      <c r="L32" s="11"/>
      <c r="M32" s="11"/>
      <c r="N32" s="11"/>
    </row>
    <row r="33" spans="6:14">
      <c r="F33" s="1"/>
      <c r="G33" s="11" t="s">
        <v>34</v>
      </c>
      <c r="H33" s="11"/>
      <c r="I33" s="11"/>
      <c r="J33" s="11"/>
      <c r="K33" s="11"/>
      <c r="L33" s="11"/>
      <c r="M33" s="11"/>
      <c r="N33" s="11"/>
    </row>
    <row r="34" spans="6:14">
      <c r="F34" s="1"/>
      <c r="G34" s="11" t="s">
        <v>32</v>
      </c>
      <c r="H34" s="11"/>
      <c r="I34" s="11"/>
      <c r="J34" s="11"/>
      <c r="K34" s="11"/>
      <c r="L34" s="11"/>
      <c r="M34" s="11"/>
      <c r="N34" s="11"/>
    </row>
    <row r="35" spans="6:14">
      <c r="F35" s="1"/>
      <c r="G35" s="12" t="s">
        <v>36</v>
      </c>
      <c r="H35" s="12"/>
      <c r="I35" s="12"/>
      <c r="J35" s="12"/>
      <c r="K35" s="12"/>
      <c r="L35" s="12"/>
      <c r="M35" s="12"/>
      <c r="N35" s="12"/>
    </row>
    <row r="36" spans="6:14">
      <c r="F36" s="1"/>
    </row>
  </sheetData>
  <mergeCells count="6">
    <mergeCell ref="G34:N34"/>
    <mergeCell ref="G35:N35"/>
    <mergeCell ref="G30:N30"/>
    <mergeCell ref="G31:N31"/>
    <mergeCell ref="G32:N32"/>
    <mergeCell ref="G33:N33"/>
  </mergeCells>
  <phoneticPr fontId="4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Tally</vt:lpstr>
      <vt:lpstr>Ver2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michaeltucker</dc:creator>
  <cp:lastModifiedBy>michael.tucker</cp:lastModifiedBy>
  <dcterms:created xsi:type="dcterms:W3CDTF">2011-03-13T02:09:31Z</dcterms:created>
  <dcterms:modified xsi:type="dcterms:W3CDTF">2011-11-27T22:32:56Z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